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usiness\Road freight transportation\حق توقف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B8" i="1"/>
  <c r="C8" i="1" s="1"/>
  <c r="C6" i="1"/>
  <c r="C7" i="1"/>
  <c r="C5" i="1"/>
  <c r="H2" i="1" l="1"/>
  <c r="H3" i="1" s="1"/>
  <c r="E6" i="1" l="1"/>
  <c r="E7" i="1"/>
  <c r="E8" i="1"/>
  <c r="B4" i="1"/>
  <c r="D3" i="1"/>
  <c r="E3" i="1" s="1"/>
  <c r="H8" i="1"/>
  <c r="H6" i="1"/>
  <c r="C9" i="1" l="1"/>
  <c r="D9" i="1" l="1"/>
  <c r="E9" i="1" s="1"/>
  <c r="E5" i="1"/>
  <c r="D4" i="1"/>
  <c r="C4" i="1"/>
  <c r="E4" i="1" s="1"/>
</calcChain>
</file>

<file path=xl/sharedStrings.xml><?xml version="1.0" encoding="utf-8"?>
<sst xmlns="http://schemas.openxmlformats.org/spreadsheetml/2006/main" count="23" uniqueCount="23">
  <si>
    <t xml:space="preserve">شرح هزینه </t>
  </si>
  <si>
    <t>بیمه ثالث</t>
  </si>
  <si>
    <t>بیمه بدنه</t>
  </si>
  <si>
    <t>دستمزد راننده</t>
  </si>
  <si>
    <t xml:space="preserve">بیمه اجتماعی راننده </t>
  </si>
  <si>
    <t xml:space="preserve">دستمزد کمک راننده </t>
  </si>
  <si>
    <t xml:space="preserve">بیمه کمک راننده </t>
  </si>
  <si>
    <t>ارزش فعلي(تومان)</t>
  </si>
  <si>
    <t>ارزش پايان دوره</t>
  </si>
  <si>
    <t xml:space="preserve">طول دوره(بازده کامیون)سال </t>
  </si>
  <si>
    <t xml:space="preserve">(a/p)فاکتور تبدیل ارزش فعلی به یکنواخت سالانه </t>
  </si>
  <si>
    <t xml:space="preserve">(a/f)فاکتور تبدیل ارزش آینده به یکنواخت سالانه </t>
  </si>
  <si>
    <t>ارزش کشنده به تومان</t>
  </si>
  <si>
    <t xml:space="preserve">جدول محاسبه حق توقف بر حسب ساعت با پیش فرض  1- قیمت ناوگان صفر کیلومتر 2- کارکرد در طول سال 300 روز در دو شیفت 8 ساعته  3- پیش بینی هزینه های که با گذر زمان مستهلک می شوند در پول خواب (حق توقف) حسب ساعت </t>
  </si>
  <si>
    <t>بازگشت سرمایه</t>
  </si>
  <si>
    <t xml:space="preserve">نرخ بازگشت سرمايه </t>
  </si>
  <si>
    <t xml:space="preserve"> قیمت پایه تاثیر گذار </t>
  </si>
  <si>
    <t>حق توقف بر حسب ساعت برای کلاس تریلر کفی (تومان )</t>
  </si>
  <si>
    <t>تاثیر بر هر ساعت کارکرد</t>
  </si>
  <si>
    <t xml:space="preserve">     فاکتور های تبدیل ارزش سرمایه</t>
  </si>
  <si>
    <t>کارکرد (ساعت)</t>
  </si>
  <si>
    <t>پیش بینی هزینه سالانه (تومان)</t>
  </si>
  <si>
    <t>ارزش بارگیر (نیمه یدک کفی)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</si>
</sst>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2"/>
      <color theme="1"/>
      <name val="B Nazanin"/>
      <charset val="178"/>
    </font>
    <font>
      <b/>
      <sz val="12"/>
      <color theme="1"/>
      <name val="B Nazanin"/>
      <charset val="178"/>
    </font>
    <font>
      <sz val="12"/>
      <color theme="1"/>
      <name val="B Titr"/>
      <charset val="178"/>
    </font>
    <font>
      <sz val="16"/>
      <color theme="1"/>
      <name val="B Yas"/>
      <charset val="178"/>
    </font>
    <font>
      <b/>
      <sz val="14"/>
      <color theme="1"/>
      <name val="B Nazanin"/>
      <charset val="178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2" borderId="1" applyNumberForma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3" fillId="6" borderId="2" xfId="3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3" borderId="2" xfId="2" applyFont="1" applyBorder="1" applyAlignment="1">
      <alignment horizontal="center" vertical="center" wrapText="1"/>
    </xf>
    <xf numFmtId="3" fontId="3" fillId="3" borderId="2" xfId="2" applyNumberFormat="1" applyFont="1" applyBorder="1" applyAlignment="1">
      <alignment horizontal="center" vertical="center" wrapText="1"/>
    </xf>
    <xf numFmtId="3" fontId="3" fillId="3" borderId="3" xfId="2" applyNumberFormat="1" applyFont="1" applyBorder="1" applyAlignment="1">
      <alignment horizontal="center" vertical="center" wrapText="1"/>
    </xf>
    <xf numFmtId="0" fontId="3" fillId="3" borderId="3" xfId="2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/>
    </xf>
    <xf numFmtId="3" fontId="4" fillId="3" borderId="3" xfId="2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3" fontId="4" fillId="5" borderId="3" xfId="2" applyNumberFormat="1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3" fontId="4" fillId="9" borderId="9" xfId="0" applyNumberFormat="1" applyFont="1" applyFill="1" applyBorder="1" applyAlignment="1">
      <alignment horizontal="center" vertical="center"/>
    </xf>
    <xf numFmtId="0" fontId="5" fillId="4" borderId="4" xfId="3" applyFont="1" applyBorder="1" applyAlignment="1">
      <alignment horizontal="center" vertical="center" wrapText="1"/>
    </xf>
    <xf numFmtId="0" fontId="5" fillId="4" borderId="5" xfId="3" applyFont="1" applyBorder="1" applyAlignment="1">
      <alignment horizontal="center" vertical="center" wrapText="1"/>
    </xf>
    <xf numFmtId="0" fontId="5" fillId="4" borderId="6" xfId="3" applyFont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165" fontId="4" fillId="8" borderId="10" xfId="0" applyNumberFormat="1" applyFont="1" applyFill="1" applyBorder="1" applyAlignment="1">
      <alignment horizontal="center" vertical="center"/>
    </xf>
    <xf numFmtId="165" fontId="4" fillId="8" borderId="11" xfId="0" applyNumberFormat="1" applyFont="1" applyFill="1" applyBorder="1" applyAlignment="1">
      <alignment horizontal="center" vertical="center"/>
    </xf>
    <xf numFmtId="165" fontId="4" fillId="7" borderId="10" xfId="0" applyNumberFormat="1" applyFont="1" applyFill="1" applyBorder="1" applyAlignment="1">
      <alignment horizontal="center" vertical="center"/>
    </xf>
    <xf numFmtId="165" fontId="4" fillId="7" borderId="11" xfId="0" applyNumberFormat="1" applyFont="1" applyFill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 wrapText="1"/>
    </xf>
    <xf numFmtId="3" fontId="4" fillId="9" borderId="9" xfId="0" applyNumberFormat="1" applyFont="1" applyFill="1" applyBorder="1" applyAlignment="1">
      <alignment horizontal="center" vertical="center" wrapText="1"/>
    </xf>
    <xf numFmtId="0" fontId="6" fillId="2" borderId="1" xfId="1" applyFont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</cellXfs>
  <cellStyles count="4">
    <cellStyle name="20% - Accent1" xfId="2" builtinId="30"/>
    <cellStyle name="20% - Accent6" xfId="3" builtinId="50"/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rightToLeft="1" tabSelected="1" workbookViewId="0">
      <selection activeCell="F5" sqref="F5"/>
    </sheetView>
  </sheetViews>
  <sheetFormatPr defaultColWidth="9.140625" defaultRowHeight="18.75" x14ac:dyDescent="0.45"/>
  <cols>
    <col min="1" max="1" width="14.28515625" style="2" bestFit="1" customWidth="1"/>
    <col min="2" max="2" width="14.85546875" style="2" bestFit="1" customWidth="1"/>
    <col min="3" max="3" width="16" style="2" customWidth="1"/>
    <col min="4" max="4" width="11.5703125" style="2" customWidth="1"/>
    <col min="5" max="5" width="14" style="2" customWidth="1"/>
    <col min="6" max="6" width="12.7109375" style="2" customWidth="1"/>
    <col min="7" max="7" width="21.140625" style="2" customWidth="1"/>
    <col min="8" max="8" width="14.5703125" style="2" customWidth="1"/>
    <col min="9" max="9" width="20.85546875" style="2" customWidth="1"/>
    <col min="10" max="11" width="12.7109375" style="2" customWidth="1"/>
    <col min="12" max="16384" width="9.140625" style="2"/>
  </cols>
  <sheetData>
    <row r="1" spans="1:11" ht="88.5" customHeight="1" x14ac:dyDescent="0.45">
      <c r="A1" s="29" t="s">
        <v>13</v>
      </c>
      <c r="B1" s="29"/>
      <c r="C1" s="29"/>
      <c r="D1" s="29"/>
      <c r="E1" s="29"/>
      <c r="F1" s="1"/>
      <c r="G1" s="30" t="s">
        <v>19</v>
      </c>
      <c r="H1" s="31"/>
      <c r="I1" s="1"/>
      <c r="J1" s="1"/>
      <c r="K1" s="1"/>
    </row>
    <row r="2" spans="1:11" s="1" customFormat="1" ht="51" customHeight="1" thickBot="1" x14ac:dyDescent="0.5">
      <c r="A2" s="3" t="s">
        <v>0</v>
      </c>
      <c r="B2" s="3" t="s">
        <v>16</v>
      </c>
      <c r="C2" s="3" t="s">
        <v>21</v>
      </c>
      <c r="D2" s="3" t="s">
        <v>20</v>
      </c>
      <c r="E2" s="3" t="s">
        <v>18</v>
      </c>
      <c r="G2" s="9" t="s">
        <v>7</v>
      </c>
      <c r="H2" s="27">
        <f>H11+H10</f>
        <v>9350000000</v>
      </c>
    </row>
    <row r="3" spans="1:11" ht="31.5" customHeight="1" thickBot="1" x14ac:dyDescent="0.5">
      <c r="A3" s="5" t="s">
        <v>1</v>
      </c>
      <c r="B3" s="5">
        <v>0</v>
      </c>
      <c r="C3" s="6">
        <v>12000000</v>
      </c>
      <c r="D3" s="7">
        <f>300*16</f>
        <v>4800</v>
      </c>
      <c r="E3" s="11">
        <f>C3/D3</f>
        <v>2500</v>
      </c>
      <c r="F3" s="1"/>
      <c r="G3" s="4" t="s">
        <v>8</v>
      </c>
      <c r="H3" s="10">
        <f>H2*0.2</f>
        <v>1870000000</v>
      </c>
      <c r="K3" s="1"/>
    </row>
    <row r="4" spans="1:11" ht="31.5" customHeight="1" thickBot="1" x14ac:dyDescent="0.5">
      <c r="A4" s="8" t="s">
        <v>2</v>
      </c>
      <c r="B4" s="7">
        <f>H2</f>
        <v>9350000000</v>
      </c>
      <c r="C4" s="7">
        <f>B4*0.02</f>
        <v>187000000</v>
      </c>
      <c r="D4" s="7">
        <f>300*16</f>
        <v>4800</v>
      </c>
      <c r="E4" s="11">
        <f>C4/D4</f>
        <v>38958.333333333336</v>
      </c>
      <c r="F4" s="1"/>
      <c r="G4" s="9" t="s">
        <v>9</v>
      </c>
      <c r="H4" s="10">
        <v>15</v>
      </c>
      <c r="I4" s="1"/>
      <c r="J4" s="1"/>
      <c r="K4" s="1"/>
    </row>
    <row r="5" spans="1:11" ht="31.5" customHeight="1" thickBot="1" x14ac:dyDescent="0.5">
      <c r="A5" s="8" t="s">
        <v>3</v>
      </c>
      <c r="B5" s="7">
        <v>25000000</v>
      </c>
      <c r="C5" s="7">
        <f>B5*12</f>
        <v>300000000</v>
      </c>
      <c r="D5" s="7">
        <v>2400</v>
      </c>
      <c r="E5" s="11">
        <f>C5/D5</f>
        <v>125000</v>
      </c>
      <c r="F5" s="1"/>
      <c r="G5" s="4" t="s">
        <v>15</v>
      </c>
      <c r="H5" s="12">
        <v>0.03</v>
      </c>
      <c r="I5" s="1"/>
      <c r="J5" s="1"/>
      <c r="K5" s="1"/>
    </row>
    <row r="6" spans="1:11" ht="31.5" customHeight="1" thickBot="1" x14ac:dyDescent="0.5">
      <c r="A6" s="8" t="s">
        <v>4</v>
      </c>
      <c r="B6" s="7">
        <v>2000000</v>
      </c>
      <c r="C6" s="7">
        <f t="shared" ref="C6:C8" si="0">B6*12</f>
        <v>24000000</v>
      </c>
      <c r="D6" s="7">
        <v>2400</v>
      </c>
      <c r="E6" s="11">
        <f t="shared" ref="E6:E9" si="1">C6/D6</f>
        <v>10000</v>
      </c>
      <c r="F6" s="1"/>
      <c r="G6" s="19" t="s">
        <v>10</v>
      </c>
      <c r="H6" s="25">
        <f>H5*((1+H5)^H4)/(((1+H5)^H4)-1)</f>
        <v>8.3766580462288048E-2</v>
      </c>
      <c r="I6" s="1"/>
      <c r="J6" s="1"/>
      <c r="K6" s="1"/>
    </row>
    <row r="7" spans="1:11" ht="31.5" customHeight="1" thickBot="1" x14ac:dyDescent="0.5">
      <c r="A7" s="8" t="s">
        <v>5</v>
      </c>
      <c r="B7" s="7">
        <v>10000000</v>
      </c>
      <c r="C7" s="7">
        <f t="shared" si="0"/>
        <v>120000000</v>
      </c>
      <c r="D7" s="7">
        <v>2400</v>
      </c>
      <c r="E7" s="11">
        <f t="shared" si="1"/>
        <v>50000</v>
      </c>
      <c r="F7" s="1"/>
      <c r="G7" s="20"/>
      <c r="H7" s="26"/>
      <c r="I7" s="1"/>
      <c r="J7" s="1"/>
      <c r="K7" s="1"/>
    </row>
    <row r="8" spans="1:11" ht="31.5" customHeight="1" thickBot="1" x14ac:dyDescent="0.5">
      <c r="A8" s="8" t="s">
        <v>6</v>
      </c>
      <c r="B8" s="7">
        <f>B7*0.3</f>
        <v>3000000</v>
      </c>
      <c r="C8" s="7">
        <f t="shared" si="0"/>
        <v>36000000</v>
      </c>
      <c r="D8" s="7">
        <v>2400</v>
      </c>
      <c r="E8" s="11">
        <f>C8/D8</f>
        <v>15000</v>
      </c>
      <c r="F8" s="1"/>
      <c r="G8" s="21" t="s">
        <v>11</v>
      </c>
      <c r="H8" s="23">
        <f>H5/(((1+H5)^H4)-1)</f>
        <v>5.3766580462288049E-2</v>
      </c>
      <c r="I8" s="1"/>
      <c r="J8" s="1"/>
      <c r="K8" s="1"/>
    </row>
    <row r="9" spans="1:11" ht="31.5" customHeight="1" thickBot="1" x14ac:dyDescent="0.5">
      <c r="A9" s="8" t="s">
        <v>14</v>
      </c>
      <c r="B9" s="8">
        <v>0</v>
      </c>
      <c r="C9" s="7">
        <f>H2*H6-H3*H8</f>
        <v>682674021.85791469</v>
      </c>
      <c r="D9" s="7">
        <f t="shared" ref="D9" si="2">300*16</f>
        <v>4800</v>
      </c>
      <c r="E9" s="11">
        <f t="shared" si="1"/>
        <v>142223.75455373223</v>
      </c>
      <c r="F9" s="1"/>
      <c r="G9" s="22"/>
      <c r="H9" s="24"/>
      <c r="I9" s="1"/>
      <c r="J9" s="1"/>
      <c r="K9" s="1"/>
    </row>
    <row r="10" spans="1:11" ht="33.75" customHeight="1" thickBot="1" x14ac:dyDescent="0.5">
      <c r="A10" s="16" t="s">
        <v>17</v>
      </c>
      <c r="B10" s="17"/>
      <c r="C10" s="17"/>
      <c r="D10" s="18"/>
      <c r="E10" s="13">
        <f>ROUNDUP(SUM(E3:E9),-3)</f>
        <v>384000</v>
      </c>
      <c r="F10" s="1"/>
      <c r="G10" s="14" t="s">
        <v>12</v>
      </c>
      <c r="H10" s="28">
        <v>7500000000</v>
      </c>
      <c r="I10" s="1"/>
      <c r="J10" s="1"/>
      <c r="K10" s="1"/>
    </row>
    <row r="11" spans="1:11" ht="44.25" customHeight="1" x14ac:dyDescent="0.45">
      <c r="G11" s="14" t="s">
        <v>22</v>
      </c>
      <c r="H11" s="15">
        <v>1850000000</v>
      </c>
    </row>
    <row r="12" spans="1:11" x14ac:dyDescent="0.45">
      <c r="G12" s="1"/>
      <c r="H12" s="1"/>
    </row>
  </sheetData>
  <mergeCells count="7">
    <mergeCell ref="A1:E1"/>
    <mergeCell ref="A10:D10"/>
    <mergeCell ref="G1:H1"/>
    <mergeCell ref="G6:G7"/>
    <mergeCell ref="G8:G9"/>
    <mergeCell ref="H8:H9"/>
    <mergeCell ref="H6:H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silver apple</dc:creator>
  <cp:lastModifiedBy>T8RC2020</cp:lastModifiedBy>
  <dcterms:created xsi:type="dcterms:W3CDTF">2018-11-09T14:40:20Z</dcterms:created>
  <dcterms:modified xsi:type="dcterms:W3CDTF">2023-06-09T08:02:45Z</dcterms:modified>
</cp:coreProperties>
</file>